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<sst xmlns="http://schemas.openxmlformats.org/spreadsheetml/2006/main" count="71" uniqueCount="63">
  <si>
    <t>Materialliste</t>
  </si>
  <si>
    <t>lfd. Nr</t>
  </si>
  <si>
    <t>Verwendung</t>
  </si>
  <si>
    <t>Material</t>
  </si>
  <si>
    <t>Stück-zahl</t>
  </si>
  <si>
    <t>Fertigmenge</t>
  </si>
  <si>
    <t>Rohmenge</t>
  </si>
  <si>
    <t>Einzelpreis</t>
  </si>
  <si>
    <t>Gesamtpreis</t>
  </si>
  <si>
    <t>Länge</t>
  </si>
  <si>
    <t>Breite</t>
  </si>
  <si>
    <t>Dicke</t>
  </si>
  <si>
    <t>m²</t>
  </si>
  <si>
    <t>m³</t>
  </si>
  <si>
    <t>Zu-schlag-faktor</t>
  </si>
  <si>
    <t>Zuschlag-faktor</t>
  </si>
  <si>
    <t>Fichte</t>
  </si>
  <si>
    <t>Kiefer</t>
  </si>
  <si>
    <t>Tanne</t>
  </si>
  <si>
    <t>Lärche</t>
  </si>
  <si>
    <t>Pappel</t>
  </si>
  <si>
    <t>Linde</t>
  </si>
  <si>
    <t>Rotbuche</t>
  </si>
  <si>
    <t>Rüster</t>
  </si>
  <si>
    <t>Eiche</t>
  </si>
  <si>
    <t>Ahorn</t>
  </si>
  <si>
    <t>Nußbaum</t>
  </si>
  <si>
    <t>Kirsche</t>
  </si>
  <si>
    <t>Absperrfurnier</t>
  </si>
  <si>
    <t>Edelfurnier, schlicht</t>
  </si>
  <si>
    <t>Edelfurnier, blumig</t>
  </si>
  <si>
    <t>Endsumme</t>
  </si>
  <si>
    <t>in €</t>
  </si>
  <si>
    <t>FPY 19</t>
  </si>
  <si>
    <t>FPY 8</t>
  </si>
  <si>
    <t>Massivholz</t>
  </si>
  <si>
    <t>Zwischensumme Massivholz</t>
  </si>
  <si>
    <t>Plattenwerkstoffe</t>
  </si>
  <si>
    <t>Zwischensumme Plattenwerkstoffe</t>
  </si>
  <si>
    <t>Übertrag</t>
  </si>
  <si>
    <t>Übertrag von Seite 1</t>
  </si>
  <si>
    <t>Furnier</t>
  </si>
  <si>
    <t>Zwischensumme Furnier</t>
  </si>
  <si>
    <t>Beschläge</t>
  </si>
  <si>
    <t>Zwischensumme Beschläge</t>
  </si>
  <si>
    <t>Preis in €</t>
  </si>
  <si>
    <t>Esche</t>
  </si>
  <si>
    <t>Erle</t>
  </si>
  <si>
    <t>FU 5</t>
  </si>
  <si>
    <t>KF uni</t>
  </si>
  <si>
    <t>KF deko</t>
  </si>
  <si>
    <t>Fertigmaß                         in mm</t>
  </si>
  <si>
    <t>Einsteckschloss</t>
  </si>
  <si>
    <t>Lappenband D</t>
  </si>
  <si>
    <t>Möbelriegel</t>
  </si>
  <si>
    <t>Schließblech</t>
  </si>
  <si>
    <t>Schlüsselbuchse</t>
  </si>
  <si>
    <t>St 19</t>
  </si>
  <si>
    <t>StTAE 19</t>
  </si>
  <si>
    <t>Bemerkungen</t>
  </si>
  <si>
    <t>Die Einzelpreise sind vor jeder Nutzung zu überprüfen und ggf. abzuändern.</t>
  </si>
  <si>
    <t>Preise können in der Spalte R geändert werden</t>
  </si>
  <si>
    <t>Die Preise für Furnier wurden für Eiche angesetzt. Andere Furnierarten bedürfen anderer Preise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</si>
</sst>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7">
    <font>
      <sz val="10"/>
      <name val="Arial"/>
      <family val="0"/>
    </font>
    <font>
      <b/>
      <sz val="14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medium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uble">
        <color indexed="10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medium"/>
      <top style="double">
        <color indexed="10"/>
      </top>
      <bottom style="double">
        <color indexed="10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5" xfId="0" applyBorder="1" applyAlignment="1">
      <alignment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9" xfId="0" applyBorder="1" applyAlignment="1">
      <alignment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2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2" fontId="0" fillId="0" borderId="35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2" fontId="0" fillId="0" borderId="40" xfId="0" applyNumberFormat="1" applyBorder="1" applyAlignment="1">
      <alignment/>
    </xf>
    <xf numFmtId="2" fontId="3" fillId="0" borderId="40" xfId="0" applyNumberFormat="1" applyFont="1" applyBorder="1" applyAlignment="1">
      <alignment/>
    </xf>
    <xf numFmtId="2" fontId="0" fillId="0" borderId="41" xfId="0" applyNumberFormat="1" applyBorder="1" applyAlignment="1">
      <alignment/>
    </xf>
    <xf numFmtId="2" fontId="0" fillId="0" borderId="37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34" xfId="0" applyBorder="1" applyAlignment="1">
      <alignment horizontal="center"/>
    </xf>
    <xf numFmtId="2" fontId="0" fillId="0" borderId="36" xfId="0" applyNumberFormat="1" applyBorder="1" applyAlignment="1">
      <alignment/>
    </xf>
    <xf numFmtId="0" fontId="4" fillId="0" borderId="0" xfId="0" applyFont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4" fillId="0" borderId="51" xfId="0" applyFont="1" applyBorder="1" applyAlignment="1">
      <alignment/>
    </xf>
    <xf numFmtId="0" fontId="5" fillId="0" borderId="52" xfId="0" applyFont="1" applyBorder="1" applyAlignment="1">
      <alignment/>
    </xf>
    <xf numFmtId="0" fontId="4" fillId="0" borderId="52" xfId="0" applyFont="1" applyBorder="1" applyAlignment="1">
      <alignment/>
    </xf>
    <xf numFmtId="2" fontId="5" fillId="0" borderId="53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5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workbookViewId="0" topLeftCell="A32">
      <selection activeCell="M54" sqref="M54"/>
    </sheetView>
  </sheetViews>
  <sheetFormatPr defaultColWidth="11.421875" defaultRowHeight="12.75"/>
  <cols>
    <col min="1" max="1" width="3.57421875" style="0" customWidth="1"/>
    <col min="2" max="2" width="17.28125" style="0" customWidth="1"/>
    <col min="3" max="3" width="20.140625" style="0" customWidth="1"/>
    <col min="4" max="4" width="6.140625" style="0" customWidth="1"/>
    <col min="5" max="9" width="7.7109375" style="0" customWidth="1"/>
    <col min="10" max="10" width="6.421875" style="0" customWidth="1"/>
    <col min="11" max="12" width="7.7109375" style="0" customWidth="1"/>
    <col min="15" max="15" width="1.7109375" style="0" customWidth="1"/>
    <col min="16" max="16" width="21.57421875" style="0" customWidth="1"/>
  </cols>
  <sheetData>
    <row r="1" spans="1:14" ht="18.75" thickBo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8" s="1" customFormat="1" ht="38.25">
      <c r="A2" s="30" t="s">
        <v>1</v>
      </c>
      <c r="B2" s="40" t="s">
        <v>2</v>
      </c>
      <c r="C2" s="41" t="s">
        <v>3</v>
      </c>
      <c r="D2" s="35" t="s">
        <v>4</v>
      </c>
      <c r="E2" s="77" t="s">
        <v>51</v>
      </c>
      <c r="F2" s="78"/>
      <c r="G2" s="79"/>
      <c r="H2" s="80" t="s">
        <v>5</v>
      </c>
      <c r="I2" s="81"/>
      <c r="J2" s="46" t="s">
        <v>14</v>
      </c>
      <c r="K2" s="80" t="s">
        <v>6</v>
      </c>
      <c r="L2" s="81"/>
      <c r="M2" s="46" t="s">
        <v>7</v>
      </c>
      <c r="N2" s="52" t="s">
        <v>8</v>
      </c>
      <c r="P2" s="8" t="s">
        <v>3</v>
      </c>
      <c r="Q2" s="8" t="s">
        <v>15</v>
      </c>
      <c r="R2" s="12" t="s">
        <v>45</v>
      </c>
    </row>
    <row r="3" spans="1:18" ht="13.5" thickBot="1">
      <c r="A3" s="31"/>
      <c r="B3" s="19"/>
      <c r="C3" s="27"/>
      <c r="D3" s="36"/>
      <c r="E3" s="19" t="s">
        <v>9</v>
      </c>
      <c r="F3" s="4" t="s">
        <v>10</v>
      </c>
      <c r="G3" s="20" t="s">
        <v>11</v>
      </c>
      <c r="H3" s="16" t="s">
        <v>12</v>
      </c>
      <c r="I3" s="13" t="s">
        <v>13</v>
      </c>
      <c r="J3" s="47"/>
      <c r="K3" s="16" t="s">
        <v>12</v>
      </c>
      <c r="L3" s="13" t="s">
        <v>13</v>
      </c>
      <c r="M3" s="60" t="s">
        <v>32</v>
      </c>
      <c r="N3" s="53" t="s">
        <v>32</v>
      </c>
      <c r="P3" s="76" t="s">
        <v>35</v>
      </c>
      <c r="Q3" s="9"/>
      <c r="R3" s="9"/>
    </row>
    <row r="4" spans="1:18" ht="12.75">
      <c r="A4" s="32"/>
      <c r="B4" s="42" t="s">
        <v>35</v>
      </c>
      <c r="C4" s="22"/>
      <c r="D4" s="37"/>
      <c r="E4" s="21"/>
      <c r="F4" s="6"/>
      <c r="G4" s="22"/>
      <c r="H4" s="17"/>
      <c r="I4" s="14"/>
      <c r="J4" s="48"/>
      <c r="K4" s="17"/>
      <c r="L4" s="14"/>
      <c r="M4" s="49"/>
      <c r="N4" s="54"/>
      <c r="P4" t="s">
        <v>25</v>
      </c>
      <c r="Q4" s="9">
        <v>1.5</v>
      </c>
      <c r="R4" s="9">
        <v>1170</v>
      </c>
    </row>
    <row r="5" spans="1:18" ht="12.75">
      <c r="A5" s="33">
        <v>1</v>
      </c>
      <c r="B5" s="23"/>
      <c r="C5" s="24"/>
      <c r="D5" s="38"/>
      <c r="E5" s="23"/>
      <c r="F5" s="2"/>
      <c r="G5" s="24"/>
      <c r="H5" s="18"/>
      <c r="I5" s="15">
        <f>(D5*E5*F5*G5)/1000000000</f>
        <v>0</v>
      </c>
      <c r="J5" s="49">
        <f>IF(C5=0,0,VLOOKUP(C5,$P$4:$Q$20,2))</f>
        <v>0</v>
      </c>
      <c r="K5" s="18"/>
      <c r="L5" s="15">
        <f>I5*J5</f>
        <v>0</v>
      </c>
      <c r="M5" s="49">
        <f>IF(C5=0,0,VLOOKUP(C5,$P$4:$R$20,3))</f>
        <v>0</v>
      </c>
      <c r="N5" s="55">
        <f>L5*M5</f>
        <v>0</v>
      </c>
      <c r="P5" t="s">
        <v>24</v>
      </c>
      <c r="Q5" s="9">
        <v>1.5</v>
      </c>
      <c r="R5" s="9">
        <v>1190</v>
      </c>
    </row>
    <row r="6" spans="1:18" ht="12.75">
      <c r="A6" s="33">
        <v>2</v>
      </c>
      <c r="B6" s="23"/>
      <c r="C6" s="24"/>
      <c r="D6" s="38"/>
      <c r="E6" s="23"/>
      <c r="F6" s="2"/>
      <c r="G6" s="24"/>
      <c r="H6" s="18"/>
      <c r="I6" s="15">
        <f aca="true" t="shared" si="0" ref="I6:I18">(D6*E6*F6*G6)/1000000000</f>
        <v>0</v>
      </c>
      <c r="J6" s="49">
        <f aca="true" t="shared" si="1" ref="J6:J18">IF(C6=0,0,VLOOKUP(C6,$P$4:$Q$20,2))</f>
        <v>0</v>
      </c>
      <c r="K6" s="18"/>
      <c r="L6" s="15">
        <f aca="true" t="shared" si="2" ref="L6:L18">I6*J6</f>
        <v>0</v>
      </c>
      <c r="M6" s="49">
        <f aca="true" t="shared" si="3" ref="M6:M18">IF(C6=0,0,VLOOKUP(C6,$P$3:$R$27,3))</f>
        <v>0</v>
      </c>
      <c r="N6" s="55">
        <f aca="true" t="shared" si="4" ref="N6:N18">L6*M6</f>
        <v>0</v>
      </c>
      <c r="P6" t="s">
        <v>47</v>
      </c>
      <c r="Q6" s="9">
        <v>1.4</v>
      </c>
      <c r="R6" s="9">
        <v>590</v>
      </c>
    </row>
    <row r="7" spans="1:18" ht="12.75">
      <c r="A7" s="33">
        <v>3</v>
      </c>
      <c r="B7" s="23"/>
      <c r="C7" s="24"/>
      <c r="D7" s="38"/>
      <c r="E7" s="23"/>
      <c r="F7" s="2"/>
      <c r="G7" s="24"/>
      <c r="H7" s="18"/>
      <c r="I7" s="15">
        <f t="shared" si="0"/>
        <v>0</v>
      </c>
      <c r="J7" s="49">
        <f t="shared" si="1"/>
        <v>0</v>
      </c>
      <c r="K7" s="18"/>
      <c r="L7" s="15">
        <f t="shared" si="2"/>
        <v>0</v>
      </c>
      <c r="M7" s="49">
        <f t="shared" si="3"/>
        <v>0</v>
      </c>
      <c r="N7" s="55">
        <f t="shared" si="4"/>
        <v>0</v>
      </c>
      <c r="P7" t="s">
        <v>46</v>
      </c>
      <c r="Q7" s="9">
        <v>1.4</v>
      </c>
      <c r="R7" s="9">
        <v>900</v>
      </c>
    </row>
    <row r="8" spans="1:18" ht="12.75">
      <c r="A8" s="33">
        <v>4</v>
      </c>
      <c r="B8" s="23"/>
      <c r="C8" s="24"/>
      <c r="D8" s="38"/>
      <c r="E8" s="23"/>
      <c r="F8" s="2"/>
      <c r="G8" s="24"/>
      <c r="H8" s="18"/>
      <c r="I8" s="15">
        <f t="shared" si="0"/>
        <v>0</v>
      </c>
      <c r="J8" s="49">
        <f t="shared" si="1"/>
        <v>0</v>
      </c>
      <c r="K8" s="18"/>
      <c r="L8" s="15">
        <f t="shared" si="2"/>
        <v>0</v>
      </c>
      <c r="M8" s="49">
        <f t="shared" si="3"/>
        <v>0</v>
      </c>
      <c r="N8" s="55">
        <f t="shared" si="4"/>
        <v>0</v>
      </c>
      <c r="P8" t="s">
        <v>16</v>
      </c>
      <c r="Q8" s="9">
        <v>1.3</v>
      </c>
      <c r="R8" s="9">
        <v>440</v>
      </c>
    </row>
    <row r="9" spans="1:18" ht="12.75">
      <c r="A9" s="33">
        <v>5</v>
      </c>
      <c r="B9" s="23"/>
      <c r="C9" s="24"/>
      <c r="D9" s="38"/>
      <c r="E9" s="23"/>
      <c r="F9" s="2"/>
      <c r="G9" s="24"/>
      <c r="H9" s="18"/>
      <c r="I9" s="15">
        <f t="shared" si="0"/>
        <v>0</v>
      </c>
      <c r="J9" s="49">
        <f t="shared" si="1"/>
        <v>0</v>
      </c>
      <c r="K9" s="18"/>
      <c r="L9" s="15">
        <f t="shared" si="2"/>
        <v>0</v>
      </c>
      <c r="M9" s="49">
        <f t="shared" si="3"/>
        <v>0</v>
      </c>
      <c r="N9" s="55">
        <f t="shared" si="4"/>
        <v>0</v>
      </c>
      <c r="P9" t="s">
        <v>17</v>
      </c>
      <c r="Q9" s="9">
        <v>1.3</v>
      </c>
      <c r="R9" s="9">
        <v>485</v>
      </c>
    </row>
    <row r="10" spans="1:18" ht="12.75">
      <c r="A10" s="33">
        <v>6</v>
      </c>
      <c r="B10" s="23"/>
      <c r="C10" s="24"/>
      <c r="D10" s="38"/>
      <c r="E10" s="23"/>
      <c r="F10" s="2"/>
      <c r="G10" s="24"/>
      <c r="H10" s="18"/>
      <c r="I10" s="15">
        <f t="shared" si="0"/>
        <v>0</v>
      </c>
      <c r="J10" s="49">
        <f t="shared" si="1"/>
        <v>0</v>
      </c>
      <c r="K10" s="18"/>
      <c r="L10" s="15">
        <f t="shared" si="2"/>
        <v>0</v>
      </c>
      <c r="M10" s="49">
        <f t="shared" si="3"/>
        <v>0</v>
      </c>
      <c r="N10" s="55">
        <f t="shared" si="4"/>
        <v>0</v>
      </c>
      <c r="P10" t="s">
        <v>27</v>
      </c>
      <c r="Q10" s="9">
        <v>1.5</v>
      </c>
      <c r="R10" s="9">
        <v>1400</v>
      </c>
    </row>
    <row r="11" spans="1:18" ht="12.75">
      <c r="A11" s="33">
        <v>7</v>
      </c>
      <c r="B11" s="23"/>
      <c r="C11" s="24"/>
      <c r="D11" s="38"/>
      <c r="E11" s="23"/>
      <c r="F11" s="2"/>
      <c r="G11" s="24"/>
      <c r="H11" s="18"/>
      <c r="I11" s="15">
        <f t="shared" si="0"/>
        <v>0</v>
      </c>
      <c r="J11" s="49">
        <f t="shared" si="1"/>
        <v>0</v>
      </c>
      <c r="K11" s="18"/>
      <c r="L11" s="15">
        <f t="shared" si="2"/>
        <v>0</v>
      </c>
      <c r="M11" s="49">
        <f t="shared" si="3"/>
        <v>0</v>
      </c>
      <c r="N11" s="55">
        <f t="shared" si="4"/>
        <v>0</v>
      </c>
      <c r="P11" t="s">
        <v>19</v>
      </c>
      <c r="Q11" s="9">
        <v>1.35</v>
      </c>
      <c r="R11" s="9">
        <v>580</v>
      </c>
    </row>
    <row r="12" spans="1:18" ht="12.75">
      <c r="A12" s="33">
        <v>8</v>
      </c>
      <c r="B12" s="23"/>
      <c r="C12" s="24"/>
      <c r="D12" s="38"/>
      <c r="E12" s="23"/>
      <c r="F12" s="2"/>
      <c r="G12" s="24"/>
      <c r="H12" s="18"/>
      <c r="I12" s="15">
        <f t="shared" si="0"/>
        <v>0</v>
      </c>
      <c r="J12" s="49">
        <f t="shared" si="1"/>
        <v>0</v>
      </c>
      <c r="K12" s="18"/>
      <c r="L12" s="15">
        <f t="shared" si="2"/>
        <v>0</v>
      </c>
      <c r="M12" s="49">
        <f t="shared" si="3"/>
        <v>0</v>
      </c>
      <c r="N12" s="55">
        <f t="shared" si="4"/>
        <v>0</v>
      </c>
      <c r="P12" t="s">
        <v>21</v>
      </c>
      <c r="Q12" s="9">
        <v>1.35</v>
      </c>
      <c r="R12" s="9">
        <v>660</v>
      </c>
    </row>
    <row r="13" spans="1:18" ht="12.75">
      <c r="A13" s="33">
        <v>10</v>
      </c>
      <c r="B13" s="23"/>
      <c r="C13" s="24"/>
      <c r="D13" s="38"/>
      <c r="E13" s="23"/>
      <c r="F13" s="2"/>
      <c r="G13" s="24"/>
      <c r="H13" s="18"/>
      <c r="I13" s="15">
        <f t="shared" si="0"/>
        <v>0</v>
      </c>
      <c r="J13" s="49">
        <f t="shared" si="1"/>
        <v>0</v>
      </c>
      <c r="K13" s="18"/>
      <c r="L13" s="15">
        <f t="shared" si="2"/>
        <v>0</v>
      </c>
      <c r="M13" s="49">
        <f t="shared" si="3"/>
        <v>0</v>
      </c>
      <c r="N13" s="55">
        <f t="shared" si="4"/>
        <v>0</v>
      </c>
      <c r="P13" t="s">
        <v>26</v>
      </c>
      <c r="Q13" s="9">
        <v>1.5</v>
      </c>
      <c r="R13" s="9">
        <v>3000</v>
      </c>
    </row>
    <row r="14" spans="1:18" ht="12.75">
      <c r="A14" s="33">
        <v>11</v>
      </c>
      <c r="B14" s="23"/>
      <c r="C14" s="24"/>
      <c r="D14" s="38"/>
      <c r="E14" s="23"/>
      <c r="F14" s="2"/>
      <c r="G14" s="24"/>
      <c r="H14" s="18"/>
      <c r="I14" s="15">
        <f t="shared" si="0"/>
        <v>0</v>
      </c>
      <c r="J14" s="49">
        <f t="shared" si="1"/>
        <v>0</v>
      </c>
      <c r="K14" s="18"/>
      <c r="L14" s="15">
        <f t="shared" si="2"/>
        <v>0</v>
      </c>
      <c r="M14" s="49">
        <f t="shared" si="3"/>
        <v>0</v>
      </c>
      <c r="N14" s="55">
        <f t="shared" si="4"/>
        <v>0</v>
      </c>
      <c r="P14" t="s">
        <v>20</v>
      </c>
      <c r="Q14" s="9">
        <v>1.35</v>
      </c>
      <c r="R14" s="9">
        <v>690</v>
      </c>
    </row>
    <row r="15" spans="1:18" ht="12.75">
      <c r="A15" s="33">
        <v>12</v>
      </c>
      <c r="B15" s="23"/>
      <c r="C15" s="24"/>
      <c r="D15" s="38"/>
      <c r="E15" s="23"/>
      <c r="F15" s="2"/>
      <c r="G15" s="24"/>
      <c r="H15" s="18"/>
      <c r="I15" s="15">
        <f t="shared" si="0"/>
        <v>0</v>
      </c>
      <c r="J15" s="49">
        <f t="shared" si="1"/>
        <v>0</v>
      </c>
      <c r="K15" s="18"/>
      <c r="L15" s="15">
        <f t="shared" si="2"/>
        <v>0</v>
      </c>
      <c r="M15" s="49">
        <f t="shared" si="3"/>
        <v>0</v>
      </c>
      <c r="N15" s="55">
        <f t="shared" si="4"/>
        <v>0</v>
      </c>
      <c r="P15" t="s">
        <v>22</v>
      </c>
      <c r="Q15" s="9">
        <v>1.4</v>
      </c>
      <c r="R15" s="9">
        <v>700</v>
      </c>
    </row>
    <row r="16" spans="1:18" ht="12.75">
      <c r="A16" s="33">
        <v>13</v>
      </c>
      <c r="B16" s="23"/>
      <c r="C16" s="24"/>
      <c r="D16" s="38"/>
      <c r="E16" s="23"/>
      <c r="F16" s="2"/>
      <c r="G16" s="24"/>
      <c r="H16" s="18"/>
      <c r="I16" s="15">
        <f t="shared" si="0"/>
        <v>0</v>
      </c>
      <c r="J16" s="49">
        <f t="shared" si="1"/>
        <v>0</v>
      </c>
      <c r="K16" s="18"/>
      <c r="L16" s="15">
        <f t="shared" si="2"/>
        <v>0</v>
      </c>
      <c r="M16" s="49">
        <f t="shared" si="3"/>
        <v>0</v>
      </c>
      <c r="N16" s="55">
        <f t="shared" si="4"/>
        <v>0</v>
      </c>
      <c r="P16" t="s">
        <v>23</v>
      </c>
      <c r="Q16" s="9">
        <v>1.4</v>
      </c>
      <c r="R16" s="9">
        <v>1400</v>
      </c>
    </row>
    <row r="17" spans="1:18" ht="12.75">
      <c r="A17" s="33">
        <v>14</v>
      </c>
      <c r="B17" s="23"/>
      <c r="C17" s="24"/>
      <c r="D17" s="38"/>
      <c r="E17" s="23"/>
      <c r="F17" s="2"/>
      <c r="G17" s="24"/>
      <c r="H17" s="18"/>
      <c r="I17" s="15">
        <f t="shared" si="0"/>
        <v>0</v>
      </c>
      <c r="J17" s="49">
        <f t="shared" si="1"/>
        <v>0</v>
      </c>
      <c r="K17" s="18"/>
      <c r="L17" s="15">
        <f t="shared" si="2"/>
        <v>0</v>
      </c>
      <c r="M17" s="49">
        <f t="shared" si="3"/>
        <v>0</v>
      </c>
      <c r="N17" s="55">
        <f t="shared" si="4"/>
        <v>0</v>
      </c>
      <c r="P17" t="s">
        <v>18</v>
      </c>
      <c r="Q17" s="9">
        <v>1.3</v>
      </c>
      <c r="R17" s="9">
        <v>475</v>
      </c>
    </row>
    <row r="18" spans="1:14" ht="12.75">
      <c r="A18" s="33">
        <v>15</v>
      </c>
      <c r="B18" s="23"/>
      <c r="C18" s="24"/>
      <c r="D18" s="38"/>
      <c r="E18" s="23"/>
      <c r="F18" s="2"/>
      <c r="G18" s="24"/>
      <c r="H18" s="18"/>
      <c r="I18" s="15">
        <f t="shared" si="0"/>
        <v>0</v>
      </c>
      <c r="J18" s="49">
        <f t="shared" si="1"/>
        <v>0</v>
      </c>
      <c r="K18" s="18"/>
      <c r="L18" s="15">
        <f t="shared" si="2"/>
        <v>0</v>
      </c>
      <c r="M18" s="49">
        <f t="shared" si="3"/>
        <v>0</v>
      </c>
      <c r="N18" s="55">
        <f t="shared" si="4"/>
        <v>0</v>
      </c>
    </row>
    <row r="19" spans="1:14" ht="12.75">
      <c r="A19" s="33"/>
      <c r="B19" s="43" t="s">
        <v>36</v>
      </c>
      <c r="C19" s="24"/>
      <c r="D19" s="38"/>
      <c r="E19" s="23"/>
      <c r="F19" s="2"/>
      <c r="G19" s="24"/>
      <c r="H19" s="18"/>
      <c r="I19" s="15"/>
      <c r="J19" s="48"/>
      <c r="K19" s="18"/>
      <c r="L19" s="15"/>
      <c r="M19" s="61"/>
      <c r="N19" s="56">
        <f>SUM(N5:N18)</f>
        <v>0</v>
      </c>
    </row>
    <row r="20" spans="1:14" ht="12.75">
      <c r="A20" s="33"/>
      <c r="B20" s="23"/>
      <c r="C20" s="24"/>
      <c r="D20" s="38"/>
      <c r="E20" s="23"/>
      <c r="F20" s="2"/>
      <c r="G20" s="24"/>
      <c r="H20" s="18"/>
      <c r="I20" s="15"/>
      <c r="J20" s="48"/>
      <c r="K20" s="18"/>
      <c r="L20" s="15"/>
      <c r="M20" s="61"/>
      <c r="N20" s="55"/>
    </row>
    <row r="21" spans="1:14" ht="12.75">
      <c r="A21" s="33"/>
      <c r="B21" s="44" t="s">
        <v>37</v>
      </c>
      <c r="C21" s="24"/>
      <c r="D21" s="38"/>
      <c r="E21" s="23"/>
      <c r="F21" s="2"/>
      <c r="G21" s="24"/>
      <c r="H21" s="18"/>
      <c r="I21" s="15"/>
      <c r="J21" s="48"/>
      <c r="K21" s="18"/>
      <c r="L21" s="15"/>
      <c r="M21" s="61"/>
      <c r="N21" s="55"/>
    </row>
    <row r="22" spans="1:18" ht="12.75">
      <c r="A22" s="33">
        <v>16</v>
      </c>
      <c r="B22" s="23"/>
      <c r="C22" s="24"/>
      <c r="D22" s="38"/>
      <c r="E22" s="23"/>
      <c r="F22" s="2"/>
      <c r="G22" s="24"/>
      <c r="H22" s="18">
        <f>(D22*E22*F22)/1000000</f>
        <v>0</v>
      </c>
      <c r="I22" s="15"/>
      <c r="J22" s="49">
        <f>IF(C22=0,0,VLOOKUP(C22,$P$23:$Q$33,2))</f>
        <v>0</v>
      </c>
      <c r="K22" s="18">
        <f>H22*J22</f>
        <v>0</v>
      </c>
      <c r="L22" s="15"/>
      <c r="M22" s="49">
        <f>IF(C22=0,0,VLOOKUP(C22,$P$23:$R$33,3))</f>
        <v>0</v>
      </c>
      <c r="N22" s="55">
        <f>K22*M22</f>
        <v>0</v>
      </c>
      <c r="P22" s="76" t="s">
        <v>37</v>
      </c>
      <c r="Q22" s="9"/>
      <c r="R22" s="9"/>
    </row>
    <row r="23" spans="1:18" ht="12.75">
      <c r="A23" s="33">
        <v>17</v>
      </c>
      <c r="B23" s="23"/>
      <c r="C23" s="24"/>
      <c r="D23" s="38"/>
      <c r="E23" s="23"/>
      <c r="F23" s="2"/>
      <c r="G23" s="24"/>
      <c r="H23" s="18">
        <f aca="true" t="shared" si="5" ref="H23:H31">(D23*E23*F23)/1000000</f>
        <v>0</v>
      </c>
      <c r="I23" s="15"/>
      <c r="J23" s="49">
        <f aca="true" t="shared" si="6" ref="J23:J31">IF(C23=0,0,VLOOKUP(C23,$P$23:$Q$33,2))</f>
        <v>0</v>
      </c>
      <c r="K23" s="18">
        <f aca="true" t="shared" si="7" ref="K23:K31">H23*J23</f>
        <v>0</v>
      </c>
      <c r="L23" s="15"/>
      <c r="M23" s="49">
        <f aca="true" t="shared" si="8" ref="M23:M31">IF(C23=0,0,VLOOKUP(C23,$P$23:$R$33,3))</f>
        <v>0</v>
      </c>
      <c r="N23" s="55">
        <f aca="true" t="shared" si="9" ref="N23:N31">K23*M23</f>
        <v>0</v>
      </c>
      <c r="P23" t="s">
        <v>33</v>
      </c>
      <c r="Q23" s="9">
        <v>1.1</v>
      </c>
      <c r="R23" s="9">
        <v>2.85</v>
      </c>
    </row>
    <row r="24" spans="1:18" ht="12.75">
      <c r="A24" s="33">
        <v>18</v>
      </c>
      <c r="B24" s="23"/>
      <c r="C24" s="24"/>
      <c r="D24" s="38"/>
      <c r="E24" s="23"/>
      <c r="F24" s="2"/>
      <c r="G24" s="24"/>
      <c r="H24" s="18">
        <f t="shared" si="5"/>
        <v>0</v>
      </c>
      <c r="I24" s="15"/>
      <c r="J24" s="49">
        <f t="shared" si="6"/>
        <v>0</v>
      </c>
      <c r="K24" s="18">
        <f t="shared" si="7"/>
        <v>0</v>
      </c>
      <c r="L24" s="15"/>
      <c r="M24" s="49">
        <f t="shared" si="8"/>
        <v>0</v>
      </c>
      <c r="N24" s="55">
        <f t="shared" si="9"/>
        <v>0</v>
      </c>
      <c r="P24" t="s">
        <v>34</v>
      </c>
      <c r="Q24" s="9">
        <v>1.1</v>
      </c>
      <c r="R24" s="9">
        <v>1.65</v>
      </c>
    </row>
    <row r="25" spans="1:18" ht="12.75">
      <c r="A25" s="33">
        <v>19</v>
      </c>
      <c r="B25" s="23"/>
      <c r="C25" s="24"/>
      <c r="D25" s="38"/>
      <c r="E25" s="23"/>
      <c r="F25" s="2"/>
      <c r="G25" s="24"/>
      <c r="H25" s="18">
        <f t="shared" si="5"/>
        <v>0</v>
      </c>
      <c r="I25" s="15"/>
      <c r="J25" s="49">
        <f t="shared" si="6"/>
        <v>0</v>
      </c>
      <c r="K25" s="18">
        <f t="shared" si="7"/>
        <v>0</v>
      </c>
      <c r="L25" s="15"/>
      <c r="M25" s="49">
        <f t="shared" si="8"/>
        <v>0</v>
      </c>
      <c r="N25" s="55">
        <f t="shared" si="9"/>
        <v>0</v>
      </c>
      <c r="P25" t="s">
        <v>48</v>
      </c>
      <c r="Q25" s="9">
        <v>1.15</v>
      </c>
      <c r="R25" s="9">
        <v>7</v>
      </c>
    </row>
    <row r="26" spans="1:18" ht="12.75">
      <c r="A26" s="33">
        <v>20</v>
      </c>
      <c r="B26" s="23"/>
      <c r="C26" s="24"/>
      <c r="D26" s="38"/>
      <c r="E26" s="23"/>
      <c r="F26" s="2"/>
      <c r="G26" s="24"/>
      <c r="H26" s="18">
        <f t="shared" si="5"/>
        <v>0</v>
      </c>
      <c r="I26" s="15"/>
      <c r="J26" s="49">
        <f t="shared" si="6"/>
        <v>0</v>
      </c>
      <c r="K26" s="18">
        <f t="shared" si="7"/>
        <v>0</v>
      </c>
      <c r="L26" s="15"/>
      <c r="M26" s="49">
        <f t="shared" si="8"/>
        <v>0</v>
      </c>
      <c r="N26" s="55">
        <f t="shared" si="9"/>
        <v>0</v>
      </c>
      <c r="P26" t="s">
        <v>50</v>
      </c>
      <c r="Q26" s="9">
        <v>1.2</v>
      </c>
      <c r="R26" s="9">
        <v>7</v>
      </c>
    </row>
    <row r="27" spans="1:18" ht="12.75">
      <c r="A27" s="33">
        <v>21</v>
      </c>
      <c r="B27" s="23"/>
      <c r="C27" s="24"/>
      <c r="D27" s="38"/>
      <c r="E27" s="23"/>
      <c r="F27" s="2"/>
      <c r="G27" s="24"/>
      <c r="H27" s="18">
        <f t="shared" si="5"/>
        <v>0</v>
      </c>
      <c r="I27" s="15"/>
      <c r="J27" s="49">
        <f t="shared" si="6"/>
        <v>0</v>
      </c>
      <c r="K27" s="18">
        <f t="shared" si="7"/>
        <v>0</v>
      </c>
      <c r="L27" s="15"/>
      <c r="M27" s="49">
        <f t="shared" si="8"/>
        <v>0</v>
      </c>
      <c r="N27" s="55">
        <f t="shared" si="9"/>
        <v>0</v>
      </c>
      <c r="P27" t="s">
        <v>49</v>
      </c>
      <c r="Q27" s="9">
        <v>1.15</v>
      </c>
      <c r="R27" s="9">
        <v>7</v>
      </c>
    </row>
    <row r="28" spans="1:18" ht="12.75">
      <c r="A28" s="33">
        <v>22</v>
      </c>
      <c r="B28" s="23"/>
      <c r="C28" s="24"/>
      <c r="D28" s="38"/>
      <c r="E28" s="23"/>
      <c r="F28" s="2"/>
      <c r="G28" s="24"/>
      <c r="H28" s="18">
        <f t="shared" si="5"/>
        <v>0</v>
      </c>
      <c r="I28" s="15"/>
      <c r="J28" s="49">
        <f t="shared" si="6"/>
        <v>0</v>
      </c>
      <c r="K28" s="18">
        <f t="shared" si="7"/>
        <v>0</v>
      </c>
      <c r="L28" s="15"/>
      <c r="M28" s="49">
        <f t="shared" si="8"/>
        <v>0</v>
      </c>
      <c r="N28" s="55">
        <f t="shared" si="9"/>
        <v>0</v>
      </c>
      <c r="P28" t="s">
        <v>57</v>
      </c>
      <c r="Q28" s="9">
        <v>1.15</v>
      </c>
      <c r="R28" s="9">
        <v>10</v>
      </c>
    </row>
    <row r="29" spans="1:18" ht="12.75">
      <c r="A29" s="33">
        <v>23</v>
      </c>
      <c r="B29" s="23"/>
      <c r="C29" s="24"/>
      <c r="D29" s="38"/>
      <c r="E29" s="23"/>
      <c r="F29" s="2"/>
      <c r="G29" s="24"/>
      <c r="H29" s="18">
        <f t="shared" si="5"/>
        <v>0</v>
      </c>
      <c r="I29" s="15"/>
      <c r="J29" s="49">
        <f t="shared" si="6"/>
        <v>0</v>
      </c>
      <c r="K29" s="18">
        <f t="shared" si="7"/>
        <v>0</v>
      </c>
      <c r="L29" s="15"/>
      <c r="M29" s="49">
        <f t="shared" si="8"/>
        <v>0</v>
      </c>
      <c r="N29" s="55">
        <f t="shared" si="9"/>
        <v>0</v>
      </c>
      <c r="P29" t="s">
        <v>58</v>
      </c>
      <c r="Q29" s="9">
        <v>1.15</v>
      </c>
      <c r="R29" s="9">
        <v>14.5</v>
      </c>
    </row>
    <row r="30" spans="1:14" ht="12.75">
      <c r="A30" s="33">
        <v>24</v>
      </c>
      <c r="B30" s="23"/>
      <c r="C30" s="24"/>
      <c r="D30" s="38"/>
      <c r="E30" s="23"/>
      <c r="F30" s="2"/>
      <c r="G30" s="24"/>
      <c r="H30" s="18">
        <f t="shared" si="5"/>
        <v>0</v>
      </c>
      <c r="I30" s="15"/>
      <c r="J30" s="49">
        <f t="shared" si="6"/>
        <v>0</v>
      </c>
      <c r="K30" s="18">
        <f t="shared" si="7"/>
        <v>0</v>
      </c>
      <c r="L30" s="15"/>
      <c r="M30" s="49">
        <f t="shared" si="8"/>
        <v>0</v>
      </c>
      <c r="N30" s="55">
        <f t="shared" si="9"/>
        <v>0</v>
      </c>
    </row>
    <row r="31" spans="1:14" ht="12.75">
      <c r="A31" s="33">
        <v>25</v>
      </c>
      <c r="B31" s="23"/>
      <c r="C31" s="24"/>
      <c r="D31" s="38"/>
      <c r="E31" s="23"/>
      <c r="F31" s="2"/>
      <c r="G31" s="24"/>
      <c r="H31" s="18">
        <f t="shared" si="5"/>
        <v>0</v>
      </c>
      <c r="I31" s="15"/>
      <c r="J31" s="49">
        <f t="shared" si="6"/>
        <v>0</v>
      </c>
      <c r="K31" s="18">
        <f t="shared" si="7"/>
        <v>0</v>
      </c>
      <c r="L31" s="15"/>
      <c r="M31" s="49">
        <f t="shared" si="8"/>
        <v>0</v>
      </c>
      <c r="N31" s="55">
        <f t="shared" si="9"/>
        <v>0</v>
      </c>
    </row>
    <row r="32" spans="1:14" ht="12.75">
      <c r="A32" s="33"/>
      <c r="B32" s="43" t="s">
        <v>38</v>
      </c>
      <c r="C32" s="24"/>
      <c r="D32" s="38"/>
      <c r="E32" s="23"/>
      <c r="F32" s="2"/>
      <c r="G32" s="24"/>
      <c r="H32" s="18"/>
      <c r="I32" s="15"/>
      <c r="J32" s="48"/>
      <c r="K32" s="18"/>
      <c r="L32" s="15"/>
      <c r="M32" s="61"/>
      <c r="N32" s="56">
        <f>SUM(N22:N31)</f>
        <v>0</v>
      </c>
    </row>
    <row r="33" spans="1:14" ht="13.5" thickBot="1">
      <c r="A33" s="31"/>
      <c r="B33" s="19" t="s">
        <v>39</v>
      </c>
      <c r="C33" s="27"/>
      <c r="D33" s="36"/>
      <c r="E33" s="19"/>
      <c r="F33" s="4"/>
      <c r="G33" s="27"/>
      <c r="H33" s="16"/>
      <c r="I33" s="13"/>
      <c r="J33" s="47"/>
      <c r="K33" s="16"/>
      <c r="L33" s="13"/>
      <c r="M33" s="47"/>
      <c r="N33" s="57">
        <f>N19+N32</f>
        <v>0</v>
      </c>
    </row>
    <row r="34" spans="1:18" ht="12.75">
      <c r="A34" s="34"/>
      <c r="B34" s="28" t="s">
        <v>40</v>
      </c>
      <c r="C34" s="29"/>
      <c r="D34" s="39"/>
      <c r="E34" s="28"/>
      <c r="F34" s="10"/>
      <c r="G34" s="29"/>
      <c r="H34" s="26"/>
      <c r="I34" s="25"/>
      <c r="J34" s="50"/>
      <c r="K34" s="26"/>
      <c r="L34" s="25"/>
      <c r="M34" s="50"/>
      <c r="N34" s="58">
        <f>N33</f>
        <v>0</v>
      </c>
      <c r="Q34" s="9"/>
      <c r="R34" s="9"/>
    </row>
    <row r="35" spans="1:18" ht="12.75">
      <c r="A35" s="33"/>
      <c r="B35" s="44" t="s">
        <v>41</v>
      </c>
      <c r="C35" s="24"/>
      <c r="D35" s="38"/>
      <c r="E35" s="23"/>
      <c r="F35" s="2"/>
      <c r="G35" s="24"/>
      <c r="H35" s="18"/>
      <c r="I35" s="15"/>
      <c r="J35" s="51"/>
      <c r="K35" s="18"/>
      <c r="L35" s="15"/>
      <c r="M35" s="51"/>
      <c r="N35" s="59"/>
      <c r="Q35" s="9"/>
      <c r="R35" s="9"/>
    </row>
    <row r="36" spans="1:18" ht="12.75">
      <c r="A36" s="33">
        <v>26</v>
      </c>
      <c r="B36" s="23"/>
      <c r="C36" s="24"/>
      <c r="D36" s="38"/>
      <c r="E36" s="23"/>
      <c r="F36" s="2"/>
      <c r="G36" s="24"/>
      <c r="H36" s="18">
        <f aca="true" t="shared" si="10" ref="H36:H45">(D36*E36*F36)/1000000</f>
        <v>0</v>
      </c>
      <c r="I36" s="15"/>
      <c r="J36" s="49">
        <f>IF(C36=0,0,VLOOKUP(C36,$P$37:$Q$45,2))</f>
        <v>0</v>
      </c>
      <c r="K36" s="18">
        <f aca="true" t="shared" si="11" ref="K36:K45">H36*J36</f>
        <v>0</v>
      </c>
      <c r="L36" s="15"/>
      <c r="M36" s="49">
        <f>IF(C36=0,0,VLOOKUP(C36,$P$38:$R$45,3))</f>
        <v>0</v>
      </c>
      <c r="N36" s="55">
        <f aca="true" t="shared" si="12" ref="N36:N45">K36*M36</f>
        <v>0</v>
      </c>
      <c r="Q36" s="9"/>
      <c r="R36" s="9"/>
    </row>
    <row r="37" spans="1:16" ht="12.75">
      <c r="A37" s="33">
        <v>27</v>
      </c>
      <c r="B37" s="23"/>
      <c r="C37" s="24"/>
      <c r="D37" s="38"/>
      <c r="E37" s="23"/>
      <c r="F37" s="2"/>
      <c r="G37" s="24"/>
      <c r="H37" s="18">
        <f t="shared" si="10"/>
        <v>0</v>
      </c>
      <c r="I37" s="15"/>
      <c r="J37" s="49">
        <f aca="true" t="shared" si="13" ref="J37:J45">IF(C37=0,0,VLOOKUP(C37,$P$37:$Q$45,2))</f>
        <v>0</v>
      </c>
      <c r="K37" s="18">
        <f t="shared" si="11"/>
        <v>0</v>
      </c>
      <c r="L37" s="15"/>
      <c r="M37" s="49">
        <f aca="true" t="shared" si="14" ref="M37:M45">IF(C37=0,0,VLOOKUP(C37,$P$38:$R$45,3))</f>
        <v>0</v>
      </c>
      <c r="N37" s="55">
        <f t="shared" si="12"/>
        <v>0</v>
      </c>
      <c r="P37" s="76" t="s">
        <v>41</v>
      </c>
    </row>
    <row r="38" spans="1:18" ht="12.75">
      <c r="A38" s="33">
        <v>28</v>
      </c>
      <c r="B38" s="23"/>
      <c r="C38" s="24"/>
      <c r="D38" s="38"/>
      <c r="E38" s="23"/>
      <c r="F38" s="2"/>
      <c r="G38" s="24"/>
      <c r="H38" s="18">
        <f t="shared" si="10"/>
        <v>0</v>
      </c>
      <c r="I38" s="15"/>
      <c r="J38" s="49">
        <f t="shared" si="13"/>
        <v>0</v>
      </c>
      <c r="K38" s="18">
        <f t="shared" si="11"/>
        <v>0</v>
      </c>
      <c r="L38" s="15"/>
      <c r="M38" s="49">
        <f t="shared" si="14"/>
        <v>0</v>
      </c>
      <c r="N38" s="55">
        <f t="shared" si="12"/>
        <v>0</v>
      </c>
      <c r="P38" t="s">
        <v>28</v>
      </c>
      <c r="Q38" s="9">
        <v>1.25</v>
      </c>
      <c r="R38" s="9">
        <v>2.15</v>
      </c>
    </row>
    <row r="39" spans="1:18" ht="12.75">
      <c r="A39" s="33">
        <v>29</v>
      </c>
      <c r="B39" s="23"/>
      <c r="C39" s="24"/>
      <c r="D39" s="38"/>
      <c r="E39" s="23"/>
      <c r="F39" s="2"/>
      <c r="G39" s="24"/>
      <c r="H39" s="18">
        <f t="shared" si="10"/>
        <v>0</v>
      </c>
      <c r="I39" s="15"/>
      <c r="J39" s="49">
        <f t="shared" si="13"/>
        <v>0</v>
      </c>
      <c r="K39" s="18">
        <f t="shared" si="11"/>
        <v>0</v>
      </c>
      <c r="L39" s="15"/>
      <c r="M39" s="49">
        <f t="shared" si="14"/>
        <v>0</v>
      </c>
      <c r="N39" s="55">
        <f t="shared" si="12"/>
        <v>0</v>
      </c>
      <c r="P39" t="s">
        <v>30</v>
      </c>
      <c r="Q39" s="9">
        <v>1.5</v>
      </c>
      <c r="R39" s="9">
        <v>5.15</v>
      </c>
    </row>
    <row r="40" spans="1:18" ht="12.75">
      <c r="A40" s="33">
        <v>30</v>
      </c>
      <c r="B40" s="23"/>
      <c r="C40" s="24"/>
      <c r="D40" s="38"/>
      <c r="E40" s="23"/>
      <c r="F40" s="2"/>
      <c r="G40" s="24"/>
      <c r="H40" s="18">
        <f t="shared" si="10"/>
        <v>0</v>
      </c>
      <c r="I40" s="15"/>
      <c r="J40" s="49">
        <f t="shared" si="13"/>
        <v>0</v>
      </c>
      <c r="K40" s="18">
        <f t="shared" si="11"/>
        <v>0</v>
      </c>
      <c r="L40" s="15"/>
      <c r="M40" s="49">
        <f t="shared" si="14"/>
        <v>0</v>
      </c>
      <c r="N40" s="55">
        <f t="shared" si="12"/>
        <v>0</v>
      </c>
      <c r="P40" t="s">
        <v>29</v>
      </c>
      <c r="Q40" s="9">
        <v>1.4</v>
      </c>
      <c r="R40" s="9">
        <v>4.85</v>
      </c>
    </row>
    <row r="41" spans="1:14" ht="12.75">
      <c r="A41" s="33">
        <v>31</v>
      </c>
      <c r="B41" s="23"/>
      <c r="C41" s="24"/>
      <c r="D41" s="38"/>
      <c r="E41" s="23"/>
      <c r="F41" s="2"/>
      <c r="G41" s="24"/>
      <c r="H41" s="18">
        <f t="shared" si="10"/>
        <v>0</v>
      </c>
      <c r="I41" s="15"/>
      <c r="J41" s="49">
        <f t="shared" si="13"/>
        <v>0</v>
      </c>
      <c r="K41" s="18">
        <f t="shared" si="11"/>
        <v>0</v>
      </c>
      <c r="L41" s="15"/>
      <c r="M41" s="49">
        <f t="shared" si="14"/>
        <v>0</v>
      </c>
      <c r="N41" s="55">
        <f t="shared" si="12"/>
        <v>0</v>
      </c>
    </row>
    <row r="42" spans="1:14" ht="12.75">
      <c r="A42" s="33">
        <v>32</v>
      </c>
      <c r="B42" s="23"/>
      <c r="C42" s="24"/>
      <c r="D42" s="38"/>
      <c r="E42" s="23"/>
      <c r="F42" s="2"/>
      <c r="G42" s="24"/>
      <c r="H42" s="18">
        <f t="shared" si="10"/>
        <v>0</v>
      </c>
      <c r="I42" s="15"/>
      <c r="J42" s="49">
        <f t="shared" si="13"/>
        <v>0</v>
      </c>
      <c r="K42" s="18">
        <f t="shared" si="11"/>
        <v>0</v>
      </c>
      <c r="L42" s="15"/>
      <c r="M42" s="49">
        <f t="shared" si="14"/>
        <v>0</v>
      </c>
      <c r="N42" s="55">
        <f t="shared" si="12"/>
        <v>0</v>
      </c>
    </row>
    <row r="43" spans="1:14" ht="12.75">
      <c r="A43" s="33">
        <v>33</v>
      </c>
      <c r="B43" s="23"/>
      <c r="C43" s="24"/>
      <c r="D43" s="38"/>
      <c r="E43" s="23"/>
      <c r="F43" s="2"/>
      <c r="G43" s="24"/>
      <c r="H43" s="18">
        <f t="shared" si="10"/>
        <v>0</v>
      </c>
      <c r="I43" s="15"/>
      <c r="J43" s="49">
        <f t="shared" si="13"/>
        <v>0</v>
      </c>
      <c r="K43" s="18">
        <f t="shared" si="11"/>
        <v>0</v>
      </c>
      <c r="L43" s="15"/>
      <c r="M43" s="49">
        <f t="shared" si="14"/>
        <v>0</v>
      </c>
      <c r="N43" s="55">
        <f t="shared" si="12"/>
        <v>0</v>
      </c>
    </row>
    <row r="44" spans="1:19" ht="12.75">
      <c r="A44" s="33">
        <v>34</v>
      </c>
      <c r="B44" s="23"/>
      <c r="C44" s="24"/>
      <c r="D44" s="38"/>
      <c r="E44" s="23"/>
      <c r="F44" s="2"/>
      <c r="G44" s="24"/>
      <c r="H44" s="18">
        <f t="shared" si="10"/>
        <v>0</v>
      </c>
      <c r="I44" s="15"/>
      <c r="J44" s="49">
        <f t="shared" si="13"/>
        <v>0</v>
      </c>
      <c r="K44" s="18">
        <f t="shared" si="11"/>
        <v>0</v>
      </c>
      <c r="L44" s="15"/>
      <c r="M44" s="49">
        <f t="shared" si="14"/>
        <v>0</v>
      </c>
      <c r="N44" s="55">
        <f t="shared" si="12"/>
        <v>0</v>
      </c>
      <c r="S44" s="9"/>
    </row>
    <row r="45" spans="1:14" ht="12.75">
      <c r="A45" s="33">
        <v>35</v>
      </c>
      <c r="B45" s="23"/>
      <c r="C45" s="24"/>
      <c r="D45" s="38"/>
      <c r="E45" s="23"/>
      <c r="F45" s="2"/>
      <c r="G45" s="24"/>
      <c r="H45" s="18">
        <f t="shared" si="10"/>
        <v>0</v>
      </c>
      <c r="I45" s="15"/>
      <c r="J45" s="49">
        <f t="shared" si="13"/>
        <v>0</v>
      </c>
      <c r="K45" s="18">
        <f t="shared" si="11"/>
        <v>0</v>
      </c>
      <c r="L45" s="15"/>
      <c r="M45" s="49">
        <f t="shared" si="14"/>
        <v>0</v>
      </c>
      <c r="N45" s="55">
        <f t="shared" si="12"/>
        <v>0</v>
      </c>
    </row>
    <row r="46" spans="1:14" ht="12.75">
      <c r="A46" s="33"/>
      <c r="B46" s="43" t="s">
        <v>42</v>
      </c>
      <c r="C46" s="24"/>
      <c r="D46" s="38"/>
      <c r="E46" s="23"/>
      <c r="F46" s="2"/>
      <c r="G46" s="24"/>
      <c r="H46" s="18"/>
      <c r="I46" s="15"/>
      <c r="J46" s="51"/>
      <c r="K46" s="18"/>
      <c r="L46" s="15"/>
      <c r="M46" s="51"/>
      <c r="N46" s="56">
        <f>SUM(N36:N45)</f>
        <v>0</v>
      </c>
    </row>
    <row r="47" spans="1:14" ht="12.75">
      <c r="A47" s="33"/>
      <c r="B47" s="23"/>
      <c r="C47" s="24"/>
      <c r="D47" s="38"/>
      <c r="E47" s="23"/>
      <c r="F47" s="2"/>
      <c r="G47" s="24"/>
      <c r="H47" s="18"/>
      <c r="I47" s="15"/>
      <c r="J47" s="51"/>
      <c r="K47" s="18"/>
      <c r="L47" s="15"/>
      <c r="M47" s="51"/>
      <c r="N47" s="59"/>
    </row>
    <row r="48" spans="1:14" ht="12.75">
      <c r="A48" s="33"/>
      <c r="B48" s="44" t="s">
        <v>43</v>
      </c>
      <c r="C48" s="24"/>
      <c r="D48" s="38"/>
      <c r="E48" s="23"/>
      <c r="F48" s="2"/>
      <c r="G48" s="24"/>
      <c r="H48" s="18"/>
      <c r="I48" s="15"/>
      <c r="J48" s="51"/>
      <c r="K48" s="18"/>
      <c r="L48" s="15"/>
      <c r="M48" s="51"/>
      <c r="N48" s="59"/>
    </row>
    <row r="49" spans="1:16" ht="12.75">
      <c r="A49" s="33">
        <v>36</v>
      </c>
      <c r="B49" s="23"/>
      <c r="C49" s="24"/>
      <c r="D49" s="38"/>
      <c r="E49" s="23"/>
      <c r="F49" s="2"/>
      <c r="G49" s="24"/>
      <c r="H49" s="18"/>
      <c r="I49" s="15"/>
      <c r="J49" s="51"/>
      <c r="K49" s="18"/>
      <c r="L49" s="15"/>
      <c r="M49" s="49">
        <f aca="true" t="shared" si="15" ref="M49:M54">IF(C49=0,0,VLOOKUP(C49,$P$50:$R$57,3))</f>
        <v>0</v>
      </c>
      <c r="N49" s="55">
        <f aca="true" t="shared" si="16" ref="N49:N54">D49*M49</f>
        <v>0</v>
      </c>
      <c r="P49" s="76" t="s">
        <v>43</v>
      </c>
    </row>
    <row r="50" spans="1:18" ht="12.75">
      <c r="A50" s="33">
        <v>37</v>
      </c>
      <c r="B50" s="23"/>
      <c r="C50" s="24"/>
      <c r="D50" s="38"/>
      <c r="E50" s="23"/>
      <c r="F50" s="2"/>
      <c r="G50" s="24"/>
      <c r="H50" s="18"/>
      <c r="I50" s="15"/>
      <c r="J50" s="51"/>
      <c r="K50" s="18"/>
      <c r="L50" s="15"/>
      <c r="M50" s="49">
        <f t="shared" si="15"/>
        <v>0</v>
      </c>
      <c r="N50" s="55">
        <f t="shared" si="16"/>
        <v>0</v>
      </c>
      <c r="P50" t="s">
        <v>52</v>
      </c>
      <c r="Q50" s="9"/>
      <c r="R50" s="9">
        <v>2.88</v>
      </c>
    </row>
    <row r="51" spans="1:18" ht="12.75">
      <c r="A51" s="33">
        <v>38</v>
      </c>
      <c r="B51" s="23"/>
      <c r="C51" s="24"/>
      <c r="D51" s="38"/>
      <c r="E51" s="23"/>
      <c r="F51" s="2"/>
      <c r="G51" s="24"/>
      <c r="H51" s="18"/>
      <c r="I51" s="15"/>
      <c r="J51" s="51"/>
      <c r="K51" s="18"/>
      <c r="L51" s="15"/>
      <c r="M51" s="49">
        <f t="shared" si="15"/>
        <v>0</v>
      </c>
      <c r="N51" s="55">
        <f t="shared" si="16"/>
        <v>0</v>
      </c>
      <c r="P51" t="s">
        <v>53</v>
      </c>
      <c r="Q51" s="9"/>
      <c r="R51" s="9">
        <v>7.6</v>
      </c>
    </row>
    <row r="52" spans="1:18" ht="12.75">
      <c r="A52" s="33">
        <v>39</v>
      </c>
      <c r="B52" s="23"/>
      <c r="C52" s="24"/>
      <c r="D52" s="38"/>
      <c r="E52" s="23"/>
      <c r="F52" s="2"/>
      <c r="G52" s="24"/>
      <c r="H52" s="18"/>
      <c r="I52" s="15"/>
      <c r="J52" s="51"/>
      <c r="K52" s="18"/>
      <c r="L52" s="15"/>
      <c r="M52" s="49">
        <f t="shared" si="15"/>
        <v>0</v>
      </c>
      <c r="N52" s="55">
        <f t="shared" si="16"/>
        <v>0</v>
      </c>
      <c r="P52" t="s">
        <v>54</v>
      </c>
      <c r="Q52" s="9"/>
      <c r="R52" s="9">
        <v>0.45</v>
      </c>
    </row>
    <row r="53" spans="1:18" ht="12.75">
      <c r="A53" s="33">
        <v>40</v>
      </c>
      <c r="B53" s="23"/>
      <c r="C53" s="24"/>
      <c r="D53" s="38"/>
      <c r="E53" s="23"/>
      <c r="F53" s="2"/>
      <c r="G53" s="24"/>
      <c r="H53" s="18"/>
      <c r="I53" s="15"/>
      <c r="J53" s="51"/>
      <c r="K53" s="18"/>
      <c r="L53" s="15"/>
      <c r="M53" s="49">
        <f t="shared" si="15"/>
        <v>0</v>
      </c>
      <c r="N53" s="55">
        <f t="shared" si="16"/>
        <v>0</v>
      </c>
      <c r="P53" t="s">
        <v>55</v>
      </c>
      <c r="Q53" s="9"/>
      <c r="R53" s="9">
        <v>0.21</v>
      </c>
    </row>
    <row r="54" spans="1:18" ht="12.75">
      <c r="A54" s="33">
        <v>41</v>
      </c>
      <c r="B54" s="23"/>
      <c r="C54" s="24"/>
      <c r="D54" s="38"/>
      <c r="E54" s="23"/>
      <c r="F54" s="2"/>
      <c r="G54" s="24"/>
      <c r="H54" s="18"/>
      <c r="I54" s="15"/>
      <c r="J54" s="51"/>
      <c r="K54" s="18"/>
      <c r="L54" s="15"/>
      <c r="M54" s="49">
        <f t="shared" si="15"/>
        <v>0</v>
      </c>
      <c r="N54" s="55">
        <f t="shared" si="16"/>
        <v>0</v>
      </c>
      <c r="P54" t="s">
        <v>56</v>
      </c>
      <c r="Q54" s="9"/>
      <c r="R54" s="9">
        <v>0.08</v>
      </c>
    </row>
    <row r="55" spans="1:14" ht="12.75">
      <c r="A55" s="33"/>
      <c r="B55" s="43" t="s">
        <v>44</v>
      </c>
      <c r="C55" s="45"/>
      <c r="D55" s="38"/>
      <c r="E55" s="23"/>
      <c r="F55" s="2"/>
      <c r="G55" s="24"/>
      <c r="H55" s="18"/>
      <c r="I55" s="15"/>
      <c r="J55" s="51"/>
      <c r="K55" s="18"/>
      <c r="L55" s="15"/>
      <c r="M55" s="51"/>
      <c r="N55" s="56">
        <f>SUM(N49:N54)</f>
        <v>0</v>
      </c>
    </row>
    <row r="56" spans="1:14" ht="13.5" thickBot="1">
      <c r="A56" s="63"/>
      <c r="B56" s="64"/>
      <c r="C56" s="65"/>
      <c r="D56" s="66"/>
      <c r="E56" s="64"/>
      <c r="F56" s="67"/>
      <c r="G56" s="65"/>
      <c r="H56" s="68"/>
      <c r="I56" s="69"/>
      <c r="J56" s="70"/>
      <c r="K56" s="68"/>
      <c r="L56" s="69"/>
      <c r="M56" s="70"/>
      <c r="N56" s="71"/>
    </row>
    <row r="57" spans="1:14" s="62" customFormat="1" ht="19.5" thickBot="1" thickTop="1">
      <c r="A57" s="72"/>
      <c r="B57" s="73" t="s">
        <v>31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5">
        <f>N19+N32+N46+N55</f>
        <v>0</v>
      </c>
    </row>
    <row r="58" spans="1:14" ht="13.5" thickTop="1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7"/>
    </row>
    <row r="59" spans="1:14" ht="13.5" thickBot="1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11"/>
    </row>
    <row r="61" ht="12.75">
      <c r="B61" s="76" t="s">
        <v>59</v>
      </c>
    </row>
    <row r="62" ht="12.75">
      <c r="B62" t="s">
        <v>60</v>
      </c>
    </row>
    <row r="63" ht="12.75">
      <c r="B63" t="s">
        <v>62</v>
      </c>
    </row>
    <row r="64" ht="12.75">
      <c r="B64" t="s">
        <v>61</v>
      </c>
    </row>
  </sheetData>
  <mergeCells count="4">
    <mergeCell ref="E2:G2"/>
    <mergeCell ref="H2:I2"/>
    <mergeCell ref="K2:L2"/>
    <mergeCell ref="A1:N1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Hackel</dc:creator>
  <cp:keywords/>
  <dc:description/>
  <cp:lastModifiedBy>Our Valued Customer</cp:lastModifiedBy>
  <cp:lastPrinted>2003-06-24T13:07:09Z</cp:lastPrinted>
  <dcterms:created xsi:type="dcterms:W3CDTF">2003-06-22T15:25:56Z</dcterms:created>
  <dcterms:modified xsi:type="dcterms:W3CDTF">2003-06-25T06:21:54Z</dcterms:modified>
  <cp:category/>
  <cp:version/>
  <cp:contentType/>
  <cp:contentStatus/>
</cp:coreProperties>
</file>